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aisie" sheetId="1" state="visible" r:id="rId1"/>
    <sheet xmlns:r="http://schemas.openxmlformats.org/officeDocument/2006/relationships" name="Tableau de bord" sheetId="2" state="visible" r:id="rId2"/>
    <sheet xmlns:r="http://schemas.openxmlformats.org/officeDocument/2006/relationships" name="Notice" sheetId="3" state="visible" r:id="rId3"/>
  </sheets>
  <definedNames/>
  <calcPr calcId="124519" fullCalcOnLoad="1"/>
</workbook>
</file>

<file path=xl/styles.xml><?xml version="1.0" encoding="utf-8"?>
<styleSheet xmlns="http://schemas.openxmlformats.org/spreadsheetml/2006/main">
  <numFmts count="3">
    <numFmt numFmtId="164" formatCode="#,##0 &quot;€&quot;;[Red]-#,##0 &quot;€&quot;;&quot;-&quot;"/>
    <numFmt numFmtId="165" formatCode="0.0"/>
    <numFmt numFmtId="166" formatCode="0.0%;[Red]-0.0%;&quot;-&quot;"/>
  </numFmts>
  <fonts count="7">
    <font>
      <name val="Calibri"/>
      <family val="2"/>
      <color theme="1"/>
      <sz val="11"/>
      <scheme val="minor"/>
    </font>
    <font>
      <name val="Arial"/>
      <b val="1"/>
      <color rgb="001F3A5F"/>
      <sz val="14"/>
    </font>
    <font>
      <name val="Arial"/>
      <i val="1"/>
      <color rgb="00555555"/>
      <sz val="9"/>
    </font>
    <font>
      <name val="Arial"/>
      <b val="1"/>
      <color rgb="00FFFFFF"/>
      <sz val="10"/>
    </font>
    <font>
      <name val="Arial"/>
      <sz val="10"/>
    </font>
    <font>
      <name val="Arial"/>
      <color rgb="000000FF"/>
      <sz val="10"/>
    </font>
    <font>
      <name val="Arial"/>
      <b val="1"/>
      <sz val="10"/>
    </font>
  </fonts>
  <fills count="4">
    <fill>
      <patternFill/>
    </fill>
    <fill>
      <patternFill patternType="gray125"/>
    </fill>
    <fill>
      <patternFill patternType="solid">
        <fgColor rgb="001F3A5F"/>
      </patternFill>
    </fill>
    <fill>
      <patternFill patternType="solid">
        <fgColor rgb="00FFF8DC"/>
      </patternFill>
    </fill>
  </fills>
  <borders count="2">
    <border>
      <left/>
      <right/>
      <top/>
      <bottom/>
      <diagonal/>
    </border>
    <border>
      <left style="thin">
        <color rgb="00C9D1DB"/>
      </left>
      <right style="thin">
        <color rgb="00C9D1DB"/>
      </right>
      <top style="thin">
        <color rgb="00C9D1DB"/>
      </top>
      <bottom style="thin">
        <color rgb="00C9D1DB"/>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2" fillId="0" borderId="0" applyAlignment="1" pivotButton="0" quotePrefix="0" xfId="0">
      <alignment horizontal="center"/>
    </xf>
    <xf numFmtId="0" fontId="3" fillId="2" borderId="1" applyAlignment="1" pivotButton="0" quotePrefix="0" xfId="0">
      <alignment horizontal="center" vertical="center" wrapText="1"/>
    </xf>
    <xf numFmtId="0" fontId="4" fillId="0" borderId="1" pivotButton="0" quotePrefix="0" xfId="0"/>
    <xf numFmtId="164" fontId="5" fillId="3" borderId="1" pivotButton="0" quotePrefix="0" xfId="0"/>
    <xf numFmtId="164" fontId="4" fillId="0" borderId="1" pivotButton="0" quotePrefix="0" xfId="0"/>
    <xf numFmtId="165" fontId="5" fillId="3" borderId="1" pivotButton="0" quotePrefix="0" xfId="0"/>
    <xf numFmtId="165" fontId="4" fillId="0" borderId="1" pivotButton="0" quotePrefix="0" xfId="0"/>
    <xf numFmtId="0" fontId="6" fillId="0" borderId="0" pivotButton="0" quotePrefix="0" xfId="0"/>
    <xf numFmtId="1" fontId="5" fillId="3" borderId="0" pivotButton="0" quotePrefix="0" xfId="0"/>
    <xf numFmtId="166" fontId="4" fillId="0" borderId="1" pivotButton="0" quotePrefix="0" xfId="0"/>
    <xf numFmtId="0" fontId="6" fillId="0" borderId="1" pivotButton="0" quotePrefix="0" xfId="0"/>
    <xf numFmtId="164" fontId="6" fillId="0" borderId="1" pivotButton="0" quotePrefix="0" xfId="0"/>
    <xf numFmtId="166" fontId="6" fillId="0" borderId="1" pivotButton="0" quotePrefix="0" xfId="0"/>
    <xf numFmtId="49" fontId="5" fillId="3" borderId="1" pivotButton="0" quotePrefix="0" xfId="0"/>
    <xf numFmtId="1" fontId="4" fillId="0" borderId="1" pivotButton="0" quotePrefix="0" xfId="0"/>
    <xf numFmtId="0" fontId="4" fillId="0" borderId="0" applyAlignment="1" pivotButton="0" quotePrefix="0" xfId="0">
      <alignment vertical="top" wrapText="1"/>
    </xf>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1" customWidth="1" min="2" max="2"/>
    <col width="11"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1" customWidth="1" min="12" max="12"/>
    <col width="11" customWidth="1" min="13" max="13"/>
    <col width="13" customWidth="1" min="14" max="14"/>
  </cols>
  <sheetData>
    <row r="1">
      <c r="A1" s="1" t="inlineStr">
        <is>
          <t>Tableau de bord financier mensuel : saisie</t>
        </is>
      </c>
    </row>
    <row r="2">
      <c r="A2" s="2" t="inlineStr">
        <is>
          <t>Saisissez chaque mois le réel et, une fois par an, le budget. L'onglet Tableau de bord se met à jour seul.</t>
        </is>
      </c>
    </row>
    <row r="3">
      <c r="A3" s="2" t="inlineStr">
        <is>
          <t>Numéro de mois (sert aux cumuls)</t>
        </is>
      </c>
      <c r="B3" s="3" t="n">
        <v>1</v>
      </c>
      <c r="C3" s="3" t="n">
        <v>2</v>
      </c>
      <c r="D3" s="3" t="n">
        <v>3</v>
      </c>
      <c r="E3" s="3" t="n">
        <v>4</v>
      </c>
      <c r="F3" s="3" t="n">
        <v>5</v>
      </c>
      <c r="G3" s="3" t="n">
        <v>6</v>
      </c>
      <c r="H3" s="3" t="n">
        <v>7</v>
      </c>
      <c r="I3" s="3" t="n">
        <v>8</v>
      </c>
      <c r="J3" s="3" t="n">
        <v>9</v>
      </c>
      <c r="K3" s="3" t="n">
        <v>10</v>
      </c>
      <c r="L3" s="3" t="n">
        <v>11</v>
      </c>
      <c r="M3" s="3" t="n">
        <v>12</v>
      </c>
    </row>
    <row r="4" ht="30" customHeight="1">
      <c r="A4" s="4" t="inlineStr">
        <is>
          <t>Réel</t>
        </is>
      </c>
      <c r="B4" s="4" t="inlineStr">
        <is>
          <t>Janv.</t>
        </is>
      </c>
      <c r="C4" s="4" t="inlineStr">
        <is>
          <t>Févr.</t>
        </is>
      </c>
      <c r="D4" s="4" t="inlineStr">
        <is>
          <t>Mars</t>
        </is>
      </c>
      <c r="E4" s="4" t="inlineStr">
        <is>
          <t>Avr.</t>
        </is>
      </c>
      <c r="F4" s="4" t="inlineStr">
        <is>
          <t>Mai</t>
        </is>
      </c>
      <c r="G4" s="4" t="inlineStr">
        <is>
          <t>Juin</t>
        </is>
      </c>
      <c r="H4" s="4" t="inlineStr">
        <is>
          <t>Juil.</t>
        </is>
      </c>
      <c r="I4" s="4" t="inlineStr">
        <is>
          <t>Août</t>
        </is>
      </c>
      <c r="J4" s="4" t="inlineStr">
        <is>
          <t>Sept.</t>
        </is>
      </c>
      <c r="K4" s="4" t="inlineStr">
        <is>
          <t>Oct.</t>
        </is>
      </c>
      <c r="L4" s="4" t="inlineStr">
        <is>
          <t>Nov.</t>
        </is>
      </c>
      <c r="M4" s="4" t="inlineStr">
        <is>
          <t>Déc.</t>
        </is>
      </c>
      <c r="N4" s="4" t="inlineStr">
        <is>
          <t>Total</t>
        </is>
      </c>
    </row>
    <row r="5">
      <c r="A5" s="5" t="inlineStr">
        <is>
          <t>Chiffre d'affaires (HT)</t>
        </is>
      </c>
      <c r="B5" s="6" t="n">
        <v>82000</v>
      </c>
      <c r="C5" s="6" t="n">
        <v>78000</v>
      </c>
      <c r="D5" s="6" t="n">
        <v>91000</v>
      </c>
      <c r="E5" s="6" t="n">
        <v>88000</v>
      </c>
      <c r="F5" s="6" t="n">
        <v>93000</v>
      </c>
      <c r="G5" s="6" t="n">
        <v>97000</v>
      </c>
      <c r="H5" s="6" t="n">
        <v>84000</v>
      </c>
      <c r="I5" s="6" t="n">
        <v>61000</v>
      </c>
      <c r="J5" s="6" t="n">
        <v>95000</v>
      </c>
      <c r="K5" s="6" t="n">
        <v>102000</v>
      </c>
      <c r="L5" s="6" t="n">
        <v>98000</v>
      </c>
      <c r="M5" s="6" t="n">
        <v>105000</v>
      </c>
      <c r="N5" s="7">
        <f>SUM(B5:M5)</f>
        <v/>
      </c>
    </row>
    <row r="6">
      <c r="A6" s="5" t="inlineStr">
        <is>
          <t>Achats consommés</t>
        </is>
      </c>
      <c r="B6" s="6" t="n">
        <v>31000</v>
      </c>
      <c r="C6" s="6" t="n">
        <v>30000</v>
      </c>
      <c r="D6" s="6" t="n">
        <v>35000</v>
      </c>
      <c r="E6" s="6" t="n">
        <v>33000</v>
      </c>
      <c r="F6" s="6" t="n">
        <v>35500</v>
      </c>
      <c r="G6" s="6" t="n">
        <v>37000</v>
      </c>
      <c r="H6" s="6" t="n">
        <v>32000</v>
      </c>
      <c r="I6" s="6" t="n">
        <v>24000</v>
      </c>
      <c r="J6" s="6" t="n">
        <v>36000</v>
      </c>
      <c r="K6" s="6" t="n">
        <v>39000</v>
      </c>
      <c r="L6" s="6" t="n">
        <v>37500</v>
      </c>
      <c r="M6" s="6" t="n">
        <v>40000</v>
      </c>
      <c r="N6" s="7">
        <f>SUM(B6:M6)</f>
        <v/>
      </c>
    </row>
    <row r="7">
      <c r="A7" s="5" t="inlineStr">
        <is>
          <t>Charges de personnel</t>
        </is>
      </c>
      <c r="B7" s="6" t="n">
        <v>34000</v>
      </c>
      <c r="C7" s="6" t="n">
        <v>34000</v>
      </c>
      <c r="D7" s="6" t="n">
        <v>34000</v>
      </c>
      <c r="E7" s="6" t="n">
        <v>34500</v>
      </c>
      <c r="F7" s="6" t="n">
        <v>34500</v>
      </c>
      <c r="G7" s="6" t="n">
        <v>34500</v>
      </c>
      <c r="H7" s="6" t="n">
        <v>35000</v>
      </c>
      <c r="I7" s="6" t="n">
        <v>35000</v>
      </c>
      <c r="J7" s="6" t="n">
        <v>35000</v>
      </c>
      <c r="K7" s="6" t="n">
        <v>35500</v>
      </c>
      <c r="L7" s="6" t="n">
        <v>35500</v>
      </c>
      <c r="M7" s="6" t="n">
        <v>38000</v>
      </c>
      <c r="N7" s="7">
        <f>SUM(B7:M7)</f>
        <v/>
      </c>
    </row>
    <row r="8">
      <c r="A8" s="5" t="inlineStr">
        <is>
          <t>Autres charges d'exploitation</t>
        </is>
      </c>
      <c r="B8" s="6" t="n">
        <v>9500</v>
      </c>
      <c r="C8" s="6" t="n">
        <v>9200</v>
      </c>
      <c r="D8" s="6" t="n">
        <v>9800</v>
      </c>
      <c r="E8" s="6" t="n">
        <v>9600</v>
      </c>
      <c r="F8" s="6" t="n">
        <v>10100</v>
      </c>
      <c r="G8" s="6" t="n">
        <v>10400</v>
      </c>
      <c r="H8" s="6" t="n">
        <v>9300</v>
      </c>
      <c r="I8" s="6" t="n">
        <v>8800</v>
      </c>
      <c r="J8" s="6" t="n">
        <v>10000</v>
      </c>
      <c r="K8" s="6" t="n">
        <v>10600</v>
      </c>
      <c r="L8" s="6" t="n">
        <v>10300</v>
      </c>
      <c r="M8" s="6" t="n">
        <v>11000</v>
      </c>
      <c r="N8" s="7">
        <f>SUM(B8:M8)</f>
        <v/>
      </c>
    </row>
    <row r="9">
      <c r="A9" s="5" t="inlineStr">
        <is>
          <t>Trésorerie en fin de mois</t>
        </is>
      </c>
      <c r="B9" s="6" t="n">
        <v>64000</v>
      </c>
      <c r="C9" s="6" t="n">
        <v>60000</v>
      </c>
      <c r="D9" s="6" t="n">
        <v>66000</v>
      </c>
      <c r="E9" s="6" t="n">
        <v>69000</v>
      </c>
      <c r="F9" s="6" t="n">
        <v>72000</v>
      </c>
      <c r="G9" s="6" t="n">
        <v>78000</v>
      </c>
      <c r="H9" s="6" t="n">
        <v>74000</v>
      </c>
      <c r="I9" s="6" t="n">
        <v>58000</v>
      </c>
      <c r="J9" s="6" t="n">
        <v>63000</v>
      </c>
      <c r="K9" s="6" t="n">
        <v>71000</v>
      </c>
      <c r="L9" s="6" t="n">
        <v>76000</v>
      </c>
      <c r="M9" s="6" t="n">
        <v>84000</v>
      </c>
      <c r="N9" s="7">
        <f>M9</f>
        <v/>
      </c>
    </row>
    <row r="10">
      <c r="A10" s="5" t="inlineStr">
        <is>
          <t>Créances clients en fin de mois</t>
        </is>
      </c>
      <c r="B10" s="6" t="n">
        <v>96000</v>
      </c>
      <c r="C10" s="6" t="n">
        <v>92000</v>
      </c>
      <c r="D10" s="6" t="n">
        <v>101000</v>
      </c>
      <c r="E10" s="6" t="n">
        <v>99000</v>
      </c>
      <c r="F10" s="6" t="n">
        <v>104000</v>
      </c>
      <c r="G10" s="6" t="n">
        <v>108000</v>
      </c>
      <c r="H10" s="6" t="n">
        <v>97000</v>
      </c>
      <c r="I10" s="6" t="n">
        <v>88000</v>
      </c>
      <c r="J10" s="6" t="n">
        <v>106000</v>
      </c>
      <c r="K10" s="6" t="n">
        <v>112000</v>
      </c>
      <c r="L10" s="6" t="n">
        <v>109000</v>
      </c>
      <c r="M10" s="6" t="n">
        <v>115000</v>
      </c>
      <c r="N10" s="7">
        <f>M10</f>
        <v/>
      </c>
    </row>
    <row r="11">
      <c r="A11" s="5" t="inlineStr">
        <is>
          <t>Dettes fournisseurs en fin de mois</t>
        </is>
      </c>
      <c r="B11" s="6" t="n">
        <v>41000</v>
      </c>
      <c r="C11" s="6" t="n">
        <v>39000</v>
      </c>
      <c r="D11" s="6" t="n">
        <v>44000</v>
      </c>
      <c r="E11" s="6" t="n">
        <v>42000</v>
      </c>
      <c r="F11" s="6" t="n">
        <v>45000</v>
      </c>
      <c r="G11" s="6" t="n">
        <v>47000</v>
      </c>
      <c r="H11" s="6" t="n">
        <v>41000</v>
      </c>
      <c r="I11" s="6" t="n">
        <v>36000</v>
      </c>
      <c r="J11" s="6" t="n">
        <v>46000</v>
      </c>
      <c r="K11" s="6" t="n">
        <v>49000</v>
      </c>
      <c r="L11" s="6" t="n">
        <v>47000</v>
      </c>
      <c r="M11" s="6" t="n">
        <v>51000</v>
      </c>
      <c r="N11" s="7">
        <f>M11</f>
        <v/>
      </c>
    </row>
    <row r="12">
      <c r="A12" s="5" t="inlineStr">
        <is>
          <t>Effectif (ETP)</t>
        </is>
      </c>
      <c r="B12" s="8" t="n">
        <v>12</v>
      </c>
      <c r="C12" s="8" t="n">
        <v>12</v>
      </c>
      <c r="D12" s="8" t="n">
        <v>12</v>
      </c>
      <c r="E12" s="8" t="n">
        <v>12.5</v>
      </c>
      <c r="F12" s="8" t="n">
        <v>12.5</v>
      </c>
      <c r="G12" s="8" t="n">
        <v>12.5</v>
      </c>
      <c r="H12" s="8" t="n">
        <v>13</v>
      </c>
      <c r="I12" s="8" t="n">
        <v>13</v>
      </c>
      <c r="J12" s="8" t="n">
        <v>13</v>
      </c>
      <c r="K12" s="8" t="n">
        <v>13</v>
      </c>
      <c r="L12" s="8" t="n">
        <v>13</v>
      </c>
      <c r="M12" s="8" t="n">
        <v>14</v>
      </c>
      <c r="N12" s="9">
        <f>M12</f>
        <v/>
      </c>
    </row>
    <row r="14" ht="30" customHeight="1">
      <c r="A14" s="4" t="inlineStr">
        <is>
          <t>Budget</t>
        </is>
      </c>
      <c r="B14" s="4" t="inlineStr">
        <is>
          <t>Janv.</t>
        </is>
      </c>
      <c r="C14" s="4" t="inlineStr">
        <is>
          <t>Févr.</t>
        </is>
      </c>
      <c r="D14" s="4" t="inlineStr">
        <is>
          <t>Mars</t>
        </is>
      </c>
      <c r="E14" s="4" t="inlineStr">
        <is>
          <t>Avr.</t>
        </is>
      </c>
      <c r="F14" s="4" t="inlineStr">
        <is>
          <t>Mai</t>
        </is>
      </c>
      <c r="G14" s="4" t="inlineStr">
        <is>
          <t>Juin</t>
        </is>
      </c>
      <c r="H14" s="4" t="inlineStr">
        <is>
          <t>Juil.</t>
        </is>
      </c>
      <c r="I14" s="4" t="inlineStr">
        <is>
          <t>Août</t>
        </is>
      </c>
      <c r="J14" s="4" t="inlineStr">
        <is>
          <t>Sept.</t>
        </is>
      </c>
      <c r="K14" s="4" t="inlineStr">
        <is>
          <t>Oct.</t>
        </is>
      </c>
      <c r="L14" s="4" t="inlineStr">
        <is>
          <t>Nov.</t>
        </is>
      </c>
      <c r="M14" s="4" t="inlineStr">
        <is>
          <t>Déc.</t>
        </is>
      </c>
      <c r="N14" s="4" t="inlineStr">
        <is>
          <t>Total</t>
        </is>
      </c>
    </row>
    <row r="15">
      <c r="A15" s="5" t="inlineStr">
        <is>
          <t>Chiffre d'affaires (HT)</t>
        </is>
      </c>
      <c r="B15" s="6" t="n">
        <v>80000</v>
      </c>
      <c r="C15" s="6" t="n">
        <v>80000</v>
      </c>
      <c r="D15" s="6" t="n">
        <v>90000</v>
      </c>
      <c r="E15" s="6" t="n">
        <v>90000</v>
      </c>
      <c r="F15" s="6" t="n">
        <v>90000</v>
      </c>
      <c r="G15" s="6" t="n">
        <v>95000</v>
      </c>
      <c r="H15" s="6" t="n">
        <v>85000</v>
      </c>
      <c r="I15" s="6" t="n">
        <v>60000</v>
      </c>
      <c r="J15" s="6" t="n">
        <v>95000</v>
      </c>
      <c r="K15" s="6" t="n">
        <v>100000</v>
      </c>
      <c r="L15" s="6" t="n">
        <v>100000</v>
      </c>
      <c r="M15" s="6" t="n">
        <v>105000</v>
      </c>
      <c r="N15" s="7">
        <f>SUM(B15:M15)</f>
        <v/>
      </c>
    </row>
    <row r="16">
      <c r="A16" s="5" t="inlineStr">
        <is>
          <t>Achats consommés</t>
        </is>
      </c>
      <c r="B16" s="6" t="n">
        <v>30000</v>
      </c>
      <c r="C16" s="6" t="n">
        <v>30000</v>
      </c>
      <c r="D16" s="6" t="n">
        <v>34000</v>
      </c>
      <c r="E16" s="6" t="n">
        <v>34000</v>
      </c>
      <c r="F16" s="6" t="n">
        <v>34000</v>
      </c>
      <c r="G16" s="6" t="n">
        <v>36000</v>
      </c>
      <c r="H16" s="6" t="n">
        <v>32000</v>
      </c>
      <c r="I16" s="6" t="n">
        <v>23000</v>
      </c>
      <c r="J16" s="6" t="n">
        <v>36000</v>
      </c>
      <c r="K16" s="6" t="n">
        <v>38000</v>
      </c>
      <c r="L16" s="6" t="n">
        <v>38000</v>
      </c>
      <c r="M16" s="6" t="n">
        <v>40000</v>
      </c>
      <c r="N16" s="7">
        <f>SUM(B16:M16)</f>
        <v/>
      </c>
    </row>
    <row r="17">
      <c r="A17" s="5" t="inlineStr">
        <is>
          <t>Charges de personnel</t>
        </is>
      </c>
      <c r="B17" s="6" t="n">
        <v>34000</v>
      </c>
      <c r="C17" s="6" t="n">
        <v>34000</v>
      </c>
      <c r="D17" s="6" t="n">
        <v>34000</v>
      </c>
      <c r="E17" s="6" t="n">
        <v>34000</v>
      </c>
      <c r="F17" s="6" t="n">
        <v>34000</v>
      </c>
      <c r="G17" s="6" t="n">
        <v>34000</v>
      </c>
      <c r="H17" s="6" t="n">
        <v>35000</v>
      </c>
      <c r="I17" s="6" t="n">
        <v>35000</v>
      </c>
      <c r="J17" s="6" t="n">
        <v>35000</v>
      </c>
      <c r="K17" s="6" t="n">
        <v>35000</v>
      </c>
      <c r="L17" s="6" t="n">
        <v>35000</v>
      </c>
      <c r="M17" s="6" t="n">
        <v>37000</v>
      </c>
      <c r="N17" s="7">
        <f>SUM(B17:M17)</f>
        <v/>
      </c>
    </row>
    <row r="18">
      <c r="A18" s="5" t="inlineStr">
        <is>
          <t>Autres charges d'exploitation</t>
        </is>
      </c>
      <c r="B18" s="6" t="n">
        <v>9500</v>
      </c>
      <c r="C18" s="6" t="n">
        <v>9500</v>
      </c>
      <c r="D18" s="6" t="n">
        <v>9500</v>
      </c>
      <c r="E18" s="6" t="n">
        <v>9500</v>
      </c>
      <c r="F18" s="6" t="n">
        <v>10000</v>
      </c>
      <c r="G18" s="6" t="n">
        <v>10000</v>
      </c>
      <c r="H18" s="6" t="n">
        <v>10000</v>
      </c>
      <c r="I18" s="6" t="n">
        <v>9000</v>
      </c>
      <c r="J18" s="6" t="n">
        <v>10000</v>
      </c>
      <c r="K18" s="6" t="n">
        <v>10000</v>
      </c>
      <c r="L18" s="6" t="n">
        <v>10000</v>
      </c>
      <c r="M18" s="6" t="n">
        <v>10500</v>
      </c>
      <c r="N18" s="7">
        <f>SUM(B18:M18)</f>
        <v/>
      </c>
    </row>
    <row r="19">
      <c r="A19" s="5" t="inlineStr">
        <is>
          <t>Trésorerie en fin de mois</t>
        </is>
      </c>
      <c r="B19" s="6" t="n">
        <v>60000</v>
      </c>
      <c r="C19" s="6" t="n">
        <v>58000</v>
      </c>
      <c r="D19" s="6" t="n">
        <v>62000</v>
      </c>
      <c r="E19" s="6" t="n">
        <v>66000</v>
      </c>
      <c r="F19" s="6" t="n">
        <v>70000</v>
      </c>
      <c r="G19" s="6" t="n">
        <v>76000</v>
      </c>
      <c r="H19" s="6" t="n">
        <v>72000</v>
      </c>
      <c r="I19" s="6" t="n">
        <v>55000</v>
      </c>
      <c r="J19" s="6" t="n">
        <v>60000</v>
      </c>
      <c r="K19" s="6" t="n">
        <v>68000</v>
      </c>
      <c r="L19" s="6" t="n">
        <v>74000</v>
      </c>
      <c r="M19" s="6" t="n">
        <v>80000</v>
      </c>
      <c r="N19" s="7">
        <f>M19</f>
        <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24"/>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40" customWidth="1" min="1" max="1"/>
    <col width="14" customWidth="1" min="2" max="2"/>
    <col width="14" customWidth="1" min="3" max="3"/>
    <col width="13" customWidth="1" min="4" max="4"/>
    <col width="10" customWidth="1" min="5" max="5"/>
    <col width="14" customWidth="1" min="6" max="6"/>
    <col width="14" customWidth="1" min="7" max="7"/>
    <col width="13" customWidth="1" min="8" max="8"/>
    <col width="12" customWidth="1" min="9" max="9"/>
  </cols>
  <sheetData>
    <row r="1">
      <c r="A1" s="1" t="inlineStr">
        <is>
          <t>Tableau de bord financier</t>
        </is>
      </c>
    </row>
    <row r="2">
      <c r="A2" s="2" t="inlineStr">
        <is>
          <t>Marge, résultat, trésorerie et BFR, réel contre budget, mois par mois et en cumul. Tout se calcule depuis l'onglet Saisie.</t>
        </is>
      </c>
    </row>
    <row r="3">
      <c r="A3" s="10" t="inlineStr">
        <is>
          <t>Mois analysé (1 à 12)</t>
        </is>
      </c>
      <c r="B3" s="11" t="n">
        <v>6</v>
      </c>
    </row>
    <row r="5" ht="30" customHeight="1">
      <c r="A5" s="4" t="inlineStr">
        <is>
          <t>Indicateur</t>
        </is>
      </c>
      <c r="B5" s="4" t="inlineStr">
        <is>
          <t>Mois : réel</t>
        </is>
      </c>
      <c r="C5" s="4" t="inlineStr">
        <is>
          <t>Mois : budget</t>
        </is>
      </c>
      <c r="D5" s="4" t="inlineStr">
        <is>
          <t>Écart</t>
        </is>
      </c>
      <c r="E5" s="4" t="inlineStr">
        <is>
          <t>Écart %</t>
        </is>
      </c>
      <c r="F5" s="4" t="inlineStr">
        <is>
          <t>Cumul réel</t>
        </is>
      </c>
      <c r="G5" s="4" t="inlineStr">
        <is>
          <t>Cumul budget</t>
        </is>
      </c>
      <c r="H5" s="4" t="inlineStr">
        <is>
          <t>Écart cumul</t>
        </is>
      </c>
      <c r="I5" s="4" t="inlineStr">
        <is>
          <t>Écart cumul %</t>
        </is>
      </c>
    </row>
    <row r="6">
      <c r="A6" s="5" t="inlineStr">
        <is>
          <t>Chiffre d'affaires</t>
        </is>
      </c>
      <c r="B6" s="7">
        <f>INDEX(Saisie!$B$5:$M$5,$B$3)</f>
        <v/>
      </c>
      <c r="C6" s="7">
        <f>INDEX(Saisie!$B$15:$M$15,$B$3)</f>
        <v/>
      </c>
      <c r="D6" s="7">
        <f>B6-C6</f>
        <v/>
      </c>
      <c r="E6" s="12">
        <f>IF(C6=0,0,D6/C6)</f>
        <v/>
      </c>
      <c r="F6" s="7">
        <f>SUMIF(Saisie!$B$3:$M$3,"&lt;="&amp;$B$3,Saisie!$B$5:$M$5)</f>
        <v/>
      </c>
      <c r="G6" s="7">
        <f>SUMIF(Saisie!$B$3:$M$3,"&lt;="&amp;$B$3,Saisie!$B$15:$M$15)</f>
        <v/>
      </c>
      <c r="H6" s="7">
        <f>F6-G6</f>
        <v/>
      </c>
      <c r="I6" s="12">
        <f>IF(G6=0,0,H6/G6)</f>
        <v/>
      </c>
    </row>
    <row r="7">
      <c r="A7" s="5" t="inlineStr">
        <is>
          <t>Achats consommés</t>
        </is>
      </c>
      <c r="B7" s="7">
        <f>INDEX(Saisie!$B$6:$M$6,$B$3)</f>
        <v/>
      </c>
      <c r="C7" s="7">
        <f>INDEX(Saisie!$B$16:$M$16,$B$3)</f>
        <v/>
      </c>
      <c r="D7" s="7">
        <f>B7-C7</f>
        <v/>
      </c>
      <c r="E7" s="12">
        <f>IF(C7=0,0,D7/C7)</f>
        <v/>
      </c>
      <c r="F7" s="7">
        <f>SUMIF(Saisie!$B$3:$M$3,"&lt;="&amp;$B$3,Saisie!$B$6:$M$6)</f>
        <v/>
      </c>
      <c r="G7" s="7">
        <f>SUMIF(Saisie!$B$3:$M$3,"&lt;="&amp;$B$3,Saisie!$B$16:$M$16)</f>
        <v/>
      </c>
      <c r="H7" s="7">
        <f>F7-G7</f>
        <v/>
      </c>
      <c r="I7" s="12">
        <f>IF(G7=0,0,H7/G7)</f>
        <v/>
      </c>
    </row>
    <row r="8">
      <c r="A8" s="13" t="inlineStr">
        <is>
          <t>Marge brute</t>
        </is>
      </c>
      <c r="B8" s="14">
        <f>INDEX(Saisie!$B$5:$M$5,$B$3)-INDEX(Saisie!$B$6:$M$6,$B$3)</f>
        <v/>
      </c>
      <c r="C8" s="14">
        <f>INDEX(Saisie!$B$15:$M$15,$B$3)-INDEX(Saisie!$B$16:$M$16,$B$3)</f>
        <v/>
      </c>
      <c r="D8" s="14">
        <f>B8-C8</f>
        <v/>
      </c>
      <c r="E8" s="15">
        <f>IF(C8=0,0,D8/C8)</f>
        <v/>
      </c>
      <c r="F8" s="14">
        <f>SUMIF(Saisie!$B$3:$M$3,"&lt;="&amp;$B$3,Saisie!$B$5:$M$5)-SUMIF(Saisie!$B$3:$M$3,"&lt;="&amp;$B$3,Saisie!$B$6:$M$6)</f>
        <v/>
      </c>
      <c r="G8" s="14">
        <f>SUMIF(Saisie!$B$3:$M$3,"&lt;="&amp;$B$3,Saisie!$B$15:$M$15)-SUMIF(Saisie!$B$3:$M$3,"&lt;="&amp;$B$3,Saisie!$B$16:$M$16)</f>
        <v/>
      </c>
      <c r="H8" s="14">
        <f>F8-G8</f>
        <v/>
      </c>
      <c r="I8" s="15">
        <f>IF(G8=0,0,H8/G8)</f>
        <v/>
      </c>
    </row>
    <row r="9">
      <c r="A9" s="5" t="inlineStr">
        <is>
          <t>Charges de personnel</t>
        </is>
      </c>
      <c r="B9" s="7">
        <f>INDEX(Saisie!$B$7:$M$7,$B$3)</f>
        <v/>
      </c>
      <c r="C9" s="7">
        <f>INDEX(Saisie!$B$17:$M$17,$B$3)</f>
        <v/>
      </c>
      <c r="D9" s="7">
        <f>B9-C9</f>
        <v/>
      </c>
      <c r="E9" s="12">
        <f>IF(C9=0,0,D9/C9)</f>
        <v/>
      </c>
      <c r="F9" s="7">
        <f>SUMIF(Saisie!$B$3:$M$3,"&lt;="&amp;$B$3,Saisie!$B$7:$M$7)</f>
        <v/>
      </c>
      <c r="G9" s="7">
        <f>SUMIF(Saisie!$B$3:$M$3,"&lt;="&amp;$B$3,Saisie!$B$17:$M$17)</f>
        <v/>
      </c>
      <c r="H9" s="7">
        <f>F9-G9</f>
        <v/>
      </c>
      <c r="I9" s="12">
        <f>IF(G9=0,0,H9/G9)</f>
        <v/>
      </c>
    </row>
    <row r="10">
      <c r="A10" s="5" t="inlineStr">
        <is>
          <t>Autres charges d'exploitation</t>
        </is>
      </c>
      <c r="B10" s="7">
        <f>INDEX(Saisie!$B$8:$M$8,$B$3)</f>
        <v/>
      </c>
      <c r="C10" s="7">
        <f>INDEX(Saisie!$B$18:$M$18,$B$3)</f>
        <v/>
      </c>
      <c r="D10" s="7">
        <f>B10-C10</f>
        <v/>
      </c>
      <c r="E10" s="12">
        <f>IF(C10=0,0,D10/C10)</f>
        <v/>
      </c>
      <c r="F10" s="7">
        <f>SUMIF(Saisie!$B$3:$M$3,"&lt;="&amp;$B$3,Saisie!$B$8:$M$8)</f>
        <v/>
      </c>
      <c r="G10" s="7">
        <f>SUMIF(Saisie!$B$3:$M$3,"&lt;="&amp;$B$3,Saisie!$B$18:$M$18)</f>
        <v/>
      </c>
      <c r="H10" s="7">
        <f>F10-G10</f>
        <v/>
      </c>
      <c r="I10" s="12">
        <f>IF(G10=0,0,H10/G10)</f>
        <v/>
      </c>
    </row>
    <row r="11">
      <c r="A11" s="13" t="inlineStr">
        <is>
          <t>Excédent brut d'exploitation</t>
        </is>
      </c>
      <c r="B11" s="14">
        <f>INDEX(Saisie!$B$5:$M$5,$B$3)-INDEX(Saisie!$B$6:$M$6,$B$3)-INDEX(Saisie!$B$7:$M$7,$B$3)-INDEX(Saisie!$B$8:$M$8,$B$3)</f>
        <v/>
      </c>
      <c r="C11" s="14">
        <f>INDEX(Saisie!$B$15:$M$15,$B$3)-INDEX(Saisie!$B$16:$M$16,$B$3)-INDEX(Saisie!$B$17:$M$17,$B$3)-INDEX(Saisie!$B$18:$M$18,$B$3)</f>
        <v/>
      </c>
      <c r="D11" s="14">
        <f>B11-C11</f>
        <v/>
      </c>
      <c r="E11" s="15">
        <f>IF(C11=0,0,D11/C11)</f>
        <v/>
      </c>
      <c r="F11" s="14">
        <f>SUMIF(Saisie!$B$3:$M$3,"&lt;="&amp;$B$3,Saisie!$B$5:$M$5)-SUMIF(Saisie!$B$3:$M$3,"&lt;="&amp;$B$3,Saisie!$B$6:$M$6)-SUMIF(Saisie!$B$3:$M$3,"&lt;="&amp;$B$3,Saisie!$B$7:$M$7)-SUMIF(Saisie!$B$3:$M$3,"&lt;="&amp;$B$3,Saisie!$B$8:$M$8)</f>
        <v/>
      </c>
      <c r="G11" s="14">
        <f>SUMIF(Saisie!$B$3:$M$3,"&lt;="&amp;$B$3,Saisie!$B$15:$M$15)-SUMIF(Saisie!$B$3:$M$3,"&lt;="&amp;$B$3,Saisie!$B$16:$M$16)-SUMIF(Saisie!$B$3:$M$3,"&lt;="&amp;$B$3,Saisie!$B$17:$M$17)-SUMIF(Saisie!$B$3:$M$3,"&lt;="&amp;$B$3,Saisie!$B$18:$M$18)</f>
        <v/>
      </c>
      <c r="H11" s="14">
        <f>F11-G11</f>
        <v/>
      </c>
      <c r="I11" s="15">
        <f>IF(G11=0,0,H11/G11)</f>
        <v/>
      </c>
    </row>
    <row r="12">
      <c r="A12" s="5" t="inlineStr">
        <is>
          <t>Trésorerie en fin de mois</t>
        </is>
      </c>
      <c r="B12" s="7">
        <f>INDEX(Saisie!$B$9:$M$9,$B$3)</f>
        <v/>
      </c>
      <c r="C12" s="7">
        <f>INDEX(Saisie!$B$19:$M$19,$B$3)</f>
        <v/>
      </c>
      <c r="D12" s="7">
        <f>B12-C12</f>
        <v/>
      </c>
      <c r="E12" s="12">
        <f>IF(C12=0,0,D12/C12)</f>
        <v/>
      </c>
      <c r="F12" s="7">
        <f>INDEX(Saisie!$B$9:$M$9,$B$3)</f>
        <v/>
      </c>
      <c r="G12" s="7">
        <f>INDEX(Saisie!$B$19:$M$19,$B$3)</f>
        <v/>
      </c>
      <c r="H12" s="7">
        <f>F12-G12</f>
        <v/>
      </c>
      <c r="I12" s="12">
        <f>IF(G12=0,0,H12/G12)</f>
        <v/>
      </c>
    </row>
    <row r="14" ht="30" customHeight="1">
      <c r="A14" s="4" t="inlineStr">
        <is>
          <t>Ratios du mois analysé</t>
        </is>
      </c>
      <c r="B14" s="4" t="inlineStr">
        <is>
          <t>Valeur</t>
        </is>
      </c>
      <c r="C14" s="4" t="inlineStr">
        <is>
          <t>Repère</t>
        </is>
      </c>
      <c r="D14" s="4" t="inlineStr">
        <is>
          <t>Lecture</t>
        </is>
      </c>
    </row>
    <row r="15">
      <c r="A15" s="5" t="inlineStr">
        <is>
          <t>Taux de marge brute</t>
        </is>
      </c>
      <c r="B15" s="12">
        <f>IF(B6=0,0,B8/B6)</f>
        <v/>
      </c>
      <c r="C15" s="16" t="inlineStr"/>
      <c r="D15" s="5" t="inlineStr">
        <is>
          <t>Marge brute divisée par le chiffre d'affaires</t>
        </is>
      </c>
    </row>
    <row r="16">
      <c r="A16" s="5" t="inlineStr">
        <is>
          <t>Taux d'EBE</t>
        </is>
      </c>
      <c r="B16" s="12">
        <f>IF(B6=0,0,B11/B6)</f>
        <v/>
      </c>
      <c r="C16" s="16" t="inlineStr"/>
      <c r="D16" s="5" t="inlineStr">
        <is>
          <t>EBE divisé par le chiffre d'affaires</t>
        </is>
      </c>
    </row>
    <row r="17">
      <c r="A17" s="5" t="inlineStr">
        <is>
          <t>Charges de personnel sur chiffre d'affaires</t>
        </is>
      </c>
      <c r="B17" s="12">
        <f>IF(B6=0,0,B9/B6)</f>
        <v/>
      </c>
      <c r="C17" s="16" t="inlineStr"/>
      <c r="D17" s="5" t="inlineStr">
        <is>
          <t>Part du chiffre d'affaires absorbée par la masse salariale</t>
        </is>
      </c>
    </row>
    <row r="18">
      <c r="A18" s="5" t="inlineStr">
        <is>
          <t>BFR d'exploitation (créances moins dettes fournisseurs)</t>
        </is>
      </c>
      <c r="B18" s="7">
        <f>INDEX(Saisie!$B$10:$M$10,$B$3)-INDEX(Saisie!$B$11:$M$11,$B$3)</f>
        <v/>
      </c>
      <c r="C18" s="16" t="inlineStr"/>
      <c r="D18" s="5" t="inlineStr">
        <is>
          <t>Besoin financé par la trésorerie</t>
        </is>
      </c>
    </row>
    <row r="19">
      <c r="A19" s="5" t="inlineStr">
        <is>
          <t>Délai clients (jours de chiffre d'affaires)</t>
        </is>
      </c>
      <c r="B19" s="17">
        <f>IF(INDEX(Saisie!$B$5:$M$5,$B$3)=0,0,INDEX(Saisie!$B$10:$M$10,$B$3)/(INDEX(Saisie!$B$5:$M$5,$B$3)*1.2)*30)</f>
        <v/>
      </c>
      <c r="C19" s="16" t="inlineStr"/>
      <c r="D19" s="5" t="inlineStr">
        <is>
          <t>Créances TTC rapportées au chiffre d'affaires TTC du mois, sur 30 jours</t>
        </is>
      </c>
    </row>
    <row r="20">
      <c r="A20" s="5" t="inlineStr">
        <is>
          <t>Délai fournisseurs (jours d'achats)</t>
        </is>
      </c>
      <c r="B20" s="17">
        <f>IF(INDEX(Saisie!$B$6:$M$6,$B$3)=0,0,INDEX(Saisie!$B$11:$M$11,$B$3)/(INDEX(Saisie!$B$6:$M$6,$B$3)*1.2)*30)</f>
        <v/>
      </c>
      <c r="C20" s="16" t="inlineStr"/>
      <c r="D20" s="5" t="inlineStr">
        <is>
          <t>Dettes TTC rapportées aux achats TTC du mois, sur 30 jours</t>
        </is>
      </c>
    </row>
    <row r="21">
      <c r="A21" s="5" t="inlineStr">
        <is>
          <t>Chiffre d'affaires par ETP (cumul)</t>
        </is>
      </c>
      <c r="B21" s="7">
        <f>IF(INDEX(Saisie!$B$12:$M$12,$B$3)=0,0,F6/INDEX(Saisie!$B$12:$M$12,$B$3))</f>
        <v/>
      </c>
      <c r="C21" s="16" t="inlineStr"/>
      <c r="D21" s="5" t="inlineStr">
        <is>
          <t>Productivité apparente</t>
        </is>
      </c>
    </row>
    <row r="22">
      <c r="A22" s="5" t="inlineStr">
        <is>
          <t>Mois de charges couverts par la trésorerie</t>
        </is>
      </c>
      <c r="B22" s="9">
        <f>IF((B9+B10+B7)=0,0,B12/(B9+B10+B7))</f>
        <v/>
      </c>
      <c r="C22" s="16" t="inlineStr"/>
      <c r="D22" s="5" t="inlineStr">
        <is>
          <t>Trésorerie divisée par les charges décaissables du mois</t>
        </is>
      </c>
    </row>
    <row r="24">
      <c r="A24" s="2" t="inlineStr">
        <is>
          <t>La colonne Repère est à vous : notez votre objectif ou la norme de votre secteur pour chaque ratio. La TVA est prise à 20 % dans les délais de paiement.</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110" customWidth="1" min="1" max="1"/>
  </cols>
  <sheetData>
    <row r="1">
      <c r="A1" s="1" t="inlineStr">
        <is>
          <t>Notice d'utilisation</t>
        </is>
      </c>
    </row>
    <row r="3">
      <c r="A3" s="18" t="inlineStr">
        <is>
          <t>Cellules à remplir : texte bleu sur fond jaune pâle. Les autres cellules contiennent des formules, ne les écrasez pas.</t>
        </is>
      </c>
    </row>
    <row r="4">
      <c r="A4" s="18" t="inlineStr">
        <is>
          <t>Les montants d'exemple sont des ordres de grandeur, à remplacer par vos propres chiffres.</t>
        </is>
      </c>
    </row>
    <row r="5">
      <c r="A5" s="19" t="inlineStr">
        <is>
          <t>Onglet Saisie :</t>
        </is>
      </c>
    </row>
    <row r="6">
      <c r="A6" s="18" t="inlineStr">
        <is>
          <t>Une ligne par indicateur, une colonne par mois. Le réel se saisit chaque mois à partir de la comptabilité ou de la banque ; le budget se saisit une fois par an, mensualisé selon votre saisonnalité et non divisé par douze.</t>
        </is>
      </c>
    </row>
    <row r="7">
      <c r="A7" s="19" t="inlineStr">
        <is>
          <t>Onglet Tableau de bord :</t>
        </is>
      </c>
    </row>
    <row r="8">
      <c r="A8" s="18" t="inlineStr">
        <is>
          <t>Choisissez le mois analysé dans la cellule jaune. Le tableau affiche le mois seul et le cumul depuis janvier, réel contre budget, puis les ratios du mois avec leur mode de calcul.</t>
        </is>
      </c>
    </row>
    <row r="9">
      <c r="A9" s="18" t="inlineStr">
        <is>
          <t>L'excédent brut d'exploitation est approché par chiffre d'affaires moins achats, personnel et autres charges d'exploitation : il ne tient pas compte des amortissements ni du résultat financier.</t>
        </is>
      </c>
    </row>
    <row r="10">
      <c r="A10" s="19" t="inlineStr">
        <is>
          <t>Pour aller plus loin :</t>
        </is>
      </c>
    </row>
    <row r="11">
      <c r="A11" s="18" t="inlineStr">
        <is>
          <t>Budgetic produit ce tableau de bord directement depuis vos écritures comptables et votre budget, par entité et par axe analytique, sans ressaisie : app.budgetic.eu.</t>
        </is>
      </c>
    </row>
    <row r="13">
      <c r="A13" s="2" t="inlineStr">
        <is>
          <t>Modèle proposé par Budgetic, budgetic.eu. Libre d'usage.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2026-09-20T18:23:54Z</dcterms:created>
  <dcterms:modified xmlns:dcterms="http://purl.org/dc/terms/" xmlns:xsi="http://www.w3.org/2001/XMLSchema-instance" xsi:type="dcterms:W3CDTF">2026-09-20T18:23:54Z</dcterms:modified>
</cp:coreProperties>
</file>